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cuments\WWW\media\downloads\"/>
    </mc:Choice>
  </mc:AlternateContent>
  <xr:revisionPtr revIDLastSave="0" documentId="13_ncr:1_{A6FDD365-6B31-49D1-803C-04CAF22749CF}" xr6:coauthVersionLast="47" xr6:coauthVersionMax="47" xr10:uidLastSave="{00000000-0000-0000-0000-000000000000}"/>
  <bookViews>
    <workbookView xWindow="-108" yWindow="-108" windowWidth="23256" windowHeight="12576" tabRatio="186" xr2:uid="{C04326B7-03BD-40C8-A7E3-15747BDFA3FF}"/>
  </bookViews>
  <sheets>
    <sheet name="box 3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Q28" i="1"/>
  <c r="P28" i="1"/>
  <c r="F16" i="1"/>
  <c r="S11" i="1"/>
  <c r="F4" i="1"/>
  <c r="F18" i="1" s="1"/>
  <c r="F6" i="1"/>
  <c r="V31" i="1" s="1"/>
  <c r="V43" i="1"/>
  <c r="K24" i="1"/>
  <c r="F24" i="1"/>
  <c r="D24" i="1"/>
  <c r="D18" i="1"/>
  <c r="K16" i="1"/>
  <c r="K25" i="1" s="1"/>
  <c r="D16" i="1"/>
  <c r="F28" i="1" s="1"/>
  <c r="V13" i="1"/>
  <c r="V6" i="1"/>
  <c r="V4" i="1"/>
  <c r="W11" i="1" l="1" a="1"/>
  <c r="W11" i="1" s="1"/>
  <c r="W10" i="1"/>
  <c r="F19" i="1"/>
  <c r="F29" i="1" s="1"/>
  <c r="F30" i="1"/>
  <c r="T6" i="1"/>
  <c r="T4" i="1"/>
  <c r="W4" i="1" s="1"/>
  <c r="Q19" i="1"/>
  <c r="D19" i="1"/>
  <c r="W12" i="1" l="1"/>
  <c r="F31" i="1"/>
  <c r="F25" i="1"/>
  <c r="D21" i="1" s="1"/>
  <c r="V19" i="1"/>
  <c r="W6" i="1"/>
  <c r="W7" i="1" s="1"/>
  <c r="Q15" i="1" s="1"/>
  <c r="W19" i="1"/>
  <c r="S21" i="1" s="1"/>
  <c r="D22" i="1" l="1"/>
  <c r="D25" i="1" s="1"/>
  <c r="Q21" i="1" l="1"/>
  <c r="W21" i="1" s="1"/>
  <c r="S23" i="1" l="1"/>
  <c r="T31" i="1"/>
  <c r="T13" i="1"/>
  <c r="W13" i="1" s="1"/>
  <c r="Q14" i="1" s="1"/>
  <c r="S15" i="1" s="1"/>
  <c r="W15" i="1" s="1"/>
  <c r="T42" i="1" s="1"/>
  <c r="T37" i="1" l="1"/>
  <c r="W31" i="1"/>
  <c r="T32" i="1" s="1"/>
  <c r="T35" i="1" l="1"/>
  <c r="T36" i="1"/>
  <c r="V42" i="1" l="1"/>
  <c r="W42" i="1" s="1"/>
  <c r="T43" i="1" s="1"/>
  <c r="W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<sst xmlns="http://schemas.openxmlformats.org/spreadsheetml/2006/main" count="81" uniqueCount="65">
  <si>
    <t>Beleggingen en andere bezittingen:</t>
  </si>
  <si>
    <t>Stap 1: bereken het rendement per soort vermogen</t>
  </si>
  <si>
    <t>Bank- en spaartegoeden en contant geld:</t>
  </si>
  <si>
    <t xml:space="preserve">Bank- en spaartegoeden en contant geld: </t>
  </si>
  <si>
    <t>x</t>
  </si>
  <si>
    <t>Het rendement op de aftrekbare schulden:</t>
  </si>
  <si>
    <t>Het heffingsvrijvermogen  € 5700 per persoon.</t>
  </si>
  <si>
    <t xml:space="preserve">Beleggingen en andere bezittingen: </t>
  </si>
  <si>
    <t>Belasting.</t>
  </si>
  <si>
    <t>Het rendement op de bezittingen is in totaal</t>
  </si>
  <si>
    <t xml:space="preserve">panden </t>
  </si>
  <si>
    <t>waarde 31-12-2022</t>
  </si>
  <si>
    <t xml:space="preserve">schulden </t>
  </si>
  <si>
    <t>fictief tot 31-12-2023</t>
  </si>
  <si>
    <t>Schulden:</t>
  </si>
  <si>
    <t>Betaal rekening</t>
  </si>
  <si>
    <t>Op de schuld wordt de drempel in mindering gebracht.</t>
  </si>
  <si>
    <t xml:space="preserve"> De drempel is € 3.400 per persoon.</t>
  </si>
  <si>
    <t>creditcard</t>
  </si>
  <si>
    <t xml:space="preserve">De aftrekbare schuld is: </t>
  </si>
  <si>
    <t>spaar rekening</t>
  </si>
  <si>
    <t>beleggings rek</t>
  </si>
  <si>
    <t xml:space="preserve">Het rendement op uw schulden is totaal </t>
  </si>
  <si>
    <t xml:space="preserve">Het belastbaar rendement is </t>
  </si>
  <si>
    <t>-</t>
  </si>
  <si>
    <t>drempel</t>
  </si>
  <si>
    <t>Stap 2: bereken uw gezamenlijk vermogen</t>
  </si>
  <si>
    <t>% waarde</t>
  </si>
  <si>
    <t xml:space="preserve">Bezittingen: </t>
  </si>
  <si>
    <t>% schuld</t>
  </si>
  <si>
    <t xml:space="preserve">Aftrekbare schulden: </t>
  </si>
  <si>
    <t xml:space="preserve">Uw vermogen (de gezamenlijke rendementsgrondslag) is </t>
  </si>
  <si>
    <t>Belasting</t>
  </si>
  <si>
    <t>Stap 3: bereken de grondslag sparen en beleggen</t>
  </si>
  <si>
    <t>De grondslag sparen en beleggen is de rendementsgrondslag</t>
  </si>
  <si>
    <t xml:space="preserve"> verminderd met het heffingsvrij vermogen.</t>
  </si>
  <si>
    <t>Gezamenlijk vermogen</t>
  </si>
  <si>
    <t>Schulden min drempel</t>
  </si>
  <si>
    <t>Heffingsvrijvermogen</t>
  </si>
  <si>
    <t>heffingsvrijvermogen</t>
  </si>
  <si>
    <t xml:space="preserve">Grondslag sparen en beleggen: </t>
  </si>
  <si>
    <t>U geeft de gehele grondslag sparen en beleggen op. Dus .</t>
  </si>
  <si>
    <t>Stap 4: bereken uw aandeel in de rendementsgrondslag</t>
  </si>
  <si>
    <t>Deel uw grondslag sparen en beleggen door de rendementsgrondslag.</t>
  </si>
  <si>
    <t>%</t>
  </si>
  <si>
    <t>Uw grondslag sparen en beleggen :</t>
  </si>
  <si>
    <t>Rendementsgrondslag :</t>
  </si>
  <si>
    <t>Stap 5: bereken uw voordeel uit sparen en beleggen</t>
  </si>
  <si>
    <t>Het voordeel uit sparen en beleggen is het belastbaar rendement</t>
  </si>
  <si>
    <t>vermenigvuldigd met uw percentage van het aandeel in de rendementsgrondslag</t>
  </si>
  <si>
    <t xml:space="preserve">Uw voordeel uit sparen en beleggen: </t>
  </si>
  <si>
    <t>Over uw vermogen betaalt u:</t>
  </si>
  <si>
    <t>adres1</t>
  </si>
  <si>
    <t>adres2</t>
  </si>
  <si>
    <t>adres3</t>
  </si>
  <si>
    <t>adres4</t>
  </si>
  <si>
    <t>adres5</t>
  </si>
  <si>
    <t>De drempel per persoon</t>
  </si>
  <si>
    <t>PP</t>
  </si>
  <si>
    <t>contanten</t>
  </si>
  <si>
    <t>Opgave belasting</t>
  </si>
  <si>
    <t>Invullen</t>
  </si>
  <si>
    <t xml:space="preserve">Het heffingsvrijvermogen is in </t>
  </si>
  <si>
    <t>P/P</t>
  </si>
  <si>
    <t xml:space="preserve"> Dus voor u en uw fiscaal partner samen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</si>
</sst>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1E1E1E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2" borderId="0" xfId="0" applyNumberFormat="1" applyFill="1"/>
    <xf numFmtId="0" fontId="0" fillId="3" borderId="0" xfId="0" applyFill="1"/>
    <xf numFmtId="44" fontId="0" fillId="2" borderId="0" xfId="1" applyFont="1" applyFill="1"/>
    <xf numFmtId="0" fontId="0" fillId="4" borderId="0" xfId="0" applyFill="1"/>
    <xf numFmtId="44" fontId="0" fillId="0" borderId="0" xfId="1" applyFont="1"/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Fill="1" applyBorder="1"/>
    <xf numFmtId="44" fontId="0" fillId="0" borderId="0" xfId="1" applyFont="1" applyBorder="1"/>
    <xf numFmtId="4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44" fontId="3" fillId="0" borderId="0" xfId="1" applyFont="1" applyFill="1"/>
    <xf numFmtId="44" fontId="0" fillId="0" borderId="0" xfId="1" applyFont="1" applyFill="1"/>
    <xf numFmtId="4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/>
    <xf numFmtId="2" fontId="0" fillId="0" borderId="0" xfId="2" applyNumberFormat="1" applyFont="1"/>
    <xf numFmtId="10" fontId="0" fillId="0" borderId="0" xfId="2" applyNumberFormat="1" applyFont="1"/>
    <xf numFmtId="44" fontId="0" fillId="5" borderId="0" xfId="0" applyNumberFormat="1" applyFill="1"/>
    <xf numFmtId="0" fontId="0" fillId="6" borderId="0" xfId="0" applyFill="1"/>
    <xf numFmtId="44" fontId="0" fillId="6" borderId="0" xfId="1" applyFont="1" applyFill="1"/>
    <xf numFmtId="0" fontId="0" fillId="6" borderId="0" xfId="0" applyFill="1" applyAlignment="1">
      <alignment horizontal="center"/>
    </xf>
    <xf numFmtId="44" fontId="0" fillId="6" borderId="1" xfId="1" applyFont="1" applyFill="1" applyBorder="1"/>
    <xf numFmtId="2" fontId="0" fillId="0" borderId="0" xfId="0" applyNumberFormat="1" applyProtection="1">
      <protection locked="0"/>
    </xf>
    <xf numFmtId="0" fontId="4" fillId="0" borderId="0" xfId="0" applyFont="1"/>
    <xf numFmtId="44" fontId="0" fillId="0" borderId="0" xfId="1" quotePrefix="1" applyFont="1" applyProtection="1">
      <protection hidden="1"/>
    </xf>
    <xf numFmtId="0" fontId="0" fillId="7" borderId="0" xfId="0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5E6D-55DC-4E47-BAC1-D4D170458B6F}">
  <dimension ref="B1:X45"/>
  <sheetViews>
    <sheetView tabSelected="1" workbookViewId="0">
      <selection activeCell="H19" sqref="H19"/>
    </sheetView>
  </sheetViews>
  <sheetFormatPr defaultRowHeight="18" x14ac:dyDescent="0.35"/>
  <cols>
    <col min="1" max="1" width="1.21875" customWidth="1"/>
    <col min="2" max="2" width="9" customWidth="1"/>
    <col min="3" max="3" width="12.77734375" customWidth="1"/>
    <col min="4" max="4" width="19.44140625" customWidth="1"/>
    <col min="5" max="5" width="8.109375" customWidth="1"/>
    <col min="6" max="6" width="13.77734375" customWidth="1"/>
    <col min="7" max="7" width="2.44140625" customWidth="1"/>
    <col min="8" max="8" width="4.21875" customWidth="1"/>
    <col min="9" max="9" width="15.21875" customWidth="1"/>
    <col min="10" max="10" width="1.44140625" customWidth="1"/>
    <col min="11" max="11" width="16.21875" customWidth="1"/>
    <col min="12" max="12" width="2.33203125" customWidth="1"/>
    <col min="17" max="17" width="13.21875" customWidth="1"/>
    <col min="18" max="18" width="3.109375" style="1" customWidth="1"/>
    <col min="19" max="19" width="14.5546875" customWidth="1"/>
    <col min="20" max="20" width="17.88671875" customWidth="1"/>
    <col min="21" max="21" width="2.77734375" style="2" customWidth="1"/>
    <col min="22" max="22" width="12.33203125" customWidth="1"/>
    <col min="23" max="23" width="16.77734375" customWidth="1"/>
  </cols>
  <sheetData>
    <row r="1" spans="2:23" x14ac:dyDescent="0.35">
      <c r="B1" s="1">
        <v>2023</v>
      </c>
      <c r="E1" s="3" t="s">
        <v>58</v>
      </c>
    </row>
    <row r="2" spans="2:23" x14ac:dyDescent="0.35">
      <c r="B2" t="s">
        <v>0</v>
      </c>
      <c r="E2" s="3"/>
      <c r="F2" s="4">
        <v>6.1699999999999998E-2</v>
      </c>
      <c r="I2" s="36" t="s">
        <v>60</v>
      </c>
      <c r="M2" s="5" t="s">
        <v>1</v>
      </c>
      <c r="N2" s="5"/>
      <c r="O2" s="5"/>
      <c r="P2" s="5"/>
      <c r="Q2" s="5"/>
    </row>
    <row r="3" spans="2:23" x14ac:dyDescent="0.35">
      <c r="B3" t="s">
        <v>2</v>
      </c>
      <c r="E3" s="3"/>
      <c r="F3" s="4">
        <v>1E-4</v>
      </c>
      <c r="I3" s="29" t="s">
        <v>61</v>
      </c>
    </row>
    <row r="4" spans="2:23" x14ac:dyDescent="0.35">
      <c r="B4" t="s">
        <v>57</v>
      </c>
      <c r="D4" s="6">
        <v>3400</v>
      </c>
      <c r="E4" s="31">
        <v>1</v>
      </c>
      <c r="F4" s="6">
        <f>D4*E4</f>
        <v>3400</v>
      </c>
      <c r="M4" s="7" t="s">
        <v>3</v>
      </c>
      <c r="N4" s="7"/>
      <c r="O4" s="7"/>
      <c r="P4" s="7"/>
      <c r="T4" s="8">
        <f>K16</f>
        <v>150000</v>
      </c>
      <c r="U4" s="9" t="s">
        <v>4</v>
      </c>
      <c r="V4" s="10">
        <f>F3</f>
        <v>1E-4</v>
      </c>
      <c r="W4" s="8">
        <f>T4*V4</f>
        <v>15</v>
      </c>
    </row>
    <row r="5" spans="2:23" x14ac:dyDescent="0.35">
      <c r="B5" t="s">
        <v>5</v>
      </c>
      <c r="E5" s="3"/>
      <c r="F5" s="4">
        <v>2.46E-2</v>
      </c>
    </row>
    <row r="6" spans="2:23" x14ac:dyDescent="0.35">
      <c r="B6" t="s">
        <v>6</v>
      </c>
      <c r="D6" s="6">
        <v>57000</v>
      </c>
      <c r="E6" s="31">
        <v>1</v>
      </c>
      <c r="F6" s="6">
        <f>D6*E6</f>
        <v>57000</v>
      </c>
      <c r="M6" s="7" t="s">
        <v>7</v>
      </c>
      <c r="N6" s="7"/>
      <c r="O6" s="7"/>
      <c r="P6" s="7"/>
      <c r="T6" s="8">
        <f>D16</f>
        <v>0</v>
      </c>
      <c r="U6" s="2" t="s">
        <v>4</v>
      </c>
      <c r="V6" s="10">
        <f>F2</f>
        <v>6.1699999999999998E-2</v>
      </c>
      <c r="W6" s="11">
        <f>T6*V6</f>
        <v>0</v>
      </c>
    </row>
    <row r="7" spans="2:23" x14ac:dyDescent="0.35">
      <c r="B7" t="s">
        <v>8</v>
      </c>
      <c r="E7" s="3"/>
      <c r="F7" s="4">
        <v>0.32</v>
      </c>
      <c r="M7" t="s">
        <v>9</v>
      </c>
      <c r="W7" s="12">
        <f>W4+W6</f>
        <v>15</v>
      </c>
    </row>
    <row r="8" spans="2:23" x14ac:dyDescent="0.35">
      <c r="T8" s="34"/>
    </row>
    <row r="9" spans="2:23" x14ac:dyDescent="0.35">
      <c r="B9" s="13" t="s">
        <v>10</v>
      </c>
      <c r="C9" s="14"/>
      <c r="D9" s="13" t="s">
        <v>11</v>
      </c>
      <c r="E9" s="13"/>
      <c r="F9" s="13" t="s">
        <v>12</v>
      </c>
      <c r="G9" s="14"/>
      <c r="H9" s="14"/>
      <c r="I9" s="14"/>
      <c r="J9" s="14"/>
      <c r="K9" s="13" t="s">
        <v>13</v>
      </c>
      <c r="M9" s="7" t="s">
        <v>14</v>
      </c>
      <c r="N9" s="7"/>
      <c r="O9" s="7"/>
      <c r="P9" s="7"/>
      <c r="T9" s="33"/>
    </row>
    <row r="10" spans="2:23" x14ac:dyDescent="0.35">
      <c r="B10" s="29" t="s">
        <v>52</v>
      </c>
      <c r="D10" s="30">
        <v>0</v>
      </c>
      <c r="F10" s="30">
        <v>0</v>
      </c>
      <c r="G10" s="8"/>
      <c r="I10" t="s">
        <v>15</v>
      </c>
      <c r="K10" s="30">
        <v>150000</v>
      </c>
      <c r="M10" t="s">
        <v>16</v>
      </c>
      <c r="V10" s="12"/>
      <c r="W10" s="12">
        <f>F16</f>
        <v>0</v>
      </c>
    </row>
    <row r="11" spans="2:23" x14ac:dyDescent="0.35">
      <c r="B11" s="29" t="s">
        <v>53</v>
      </c>
      <c r="D11" s="30">
        <v>0</v>
      </c>
      <c r="F11" s="30">
        <v>0</v>
      </c>
      <c r="G11" s="8"/>
      <c r="I11" t="s">
        <v>15</v>
      </c>
      <c r="K11" s="30">
        <v>0</v>
      </c>
      <c r="M11" t="s">
        <v>17</v>
      </c>
      <c r="R11" s="1" t="s">
        <v>4</v>
      </c>
      <c r="S11" s="3">
        <f>E4</f>
        <v>1</v>
      </c>
      <c r="V11" s="35"/>
      <c r="W11" s="15" cm="1">
        <f t="array" ref="W11">_xlfn.IFS(F16&lt;=F4,F16,F16&gt;F4,F4)</f>
        <v>0</v>
      </c>
    </row>
    <row r="12" spans="2:23" x14ac:dyDescent="0.35">
      <c r="B12" s="29" t="s">
        <v>54</v>
      </c>
      <c r="D12" s="30">
        <v>0</v>
      </c>
      <c r="F12" s="30">
        <v>0</v>
      </c>
      <c r="G12" s="8"/>
      <c r="I12" t="s">
        <v>18</v>
      </c>
      <c r="K12" s="30">
        <v>0</v>
      </c>
      <c r="M12" t="s">
        <v>19</v>
      </c>
      <c r="V12" s="12"/>
      <c r="W12" s="12">
        <f>W10-W11</f>
        <v>0</v>
      </c>
    </row>
    <row r="13" spans="2:23" x14ac:dyDescent="0.35">
      <c r="B13" s="29" t="s">
        <v>55</v>
      </c>
      <c r="D13" s="30">
        <v>0</v>
      </c>
      <c r="F13" s="30">
        <v>0</v>
      </c>
      <c r="G13" s="8"/>
      <c r="I13" t="s">
        <v>20</v>
      </c>
      <c r="K13" s="30">
        <v>0</v>
      </c>
      <c r="M13" t="s">
        <v>5</v>
      </c>
      <c r="T13" s="12">
        <f>W12</f>
        <v>0</v>
      </c>
      <c r="U13" s="2" t="s">
        <v>4</v>
      </c>
      <c r="V13" s="10">
        <f>F5</f>
        <v>2.46E-2</v>
      </c>
      <c r="W13" s="12">
        <f>T13*V13</f>
        <v>0</v>
      </c>
    </row>
    <row r="14" spans="2:23" x14ac:dyDescent="0.35">
      <c r="B14" s="29" t="s">
        <v>55</v>
      </c>
      <c r="D14" s="30">
        <v>0</v>
      </c>
      <c r="F14" s="30">
        <v>0</v>
      </c>
      <c r="G14" s="8"/>
      <c r="I14" t="s">
        <v>21</v>
      </c>
      <c r="K14" s="30">
        <v>0</v>
      </c>
      <c r="M14" t="s">
        <v>22</v>
      </c>
      <c r="Q14" s="12">
        <f>W13</f>
        <v>0</v>
      </c>
    </row>
    <row r="15" spans="2:23" x14ac:dyDescent="0.35">
      <c r="B15" s="29" t="s">
        <v>56</v>
      </c>
      <c r="D15" s="32">
        <v>0</v>
      </c>
      <c r="F15" s="32">
        <v>0</v>
      </c>
      <c r="G15" s="16"/>
      <c r="I15" t="s">
        <v>59</v>
      </c>
      <c r="K15" s="32">
        <v>0</v>
      </c>
      <c r="M15" t="s">
        <v>23</v>
      </c>
      <c r="Q15" s="12">
        <f>W7</f>
        <v>15</v>
      </c>
      <c r="R15" s="17" t="s">
        <v>24</v>
      </c>
      <c r="S15" s="12">
        <f>Q14</f>
        <v>0</v>
      </c>
      <c r="W15" s="12">
        <f>Q15-S15</f>
        <v>15</v>
      </c>
    </row>
    <row r="16" spans="2:23" x14ac:dyDescent="0.35">
      <c r="D16" s="8">
        <f>SUM(D10:D15)</f>
        <v>0</v>
      </c>
      <c r="F16" s="12">
        <f>SUM(F10:F15)</f>
        <v>0</v>
      </c>
      <c r="G16" s="12"/>
      <c r="K16" s="12">
        <f>SUM(K10:K15)</f>
        <v>150000</v>
      </c>
    </row>
    <row r="17" spans="3:23" x14ac:dyDescent="0.35">
      <c r="D17" s="18" t="s">
        <v>4</v>
      </c>
      <c r="E17" t="s">
        <v>25</v>
      </c>
      <c r="H17" s="19"/>
      <c r="M17" s="5" t="s">
        <v>26</v>
      </c>
      <c r="N17" s="5"/>
      <c r="O17" s="5"/>
      <c r="P17" s="5"/>
      <c r="Q17" s="5"/>
    </row>
    <row r="18" spans="3:23" x14ac:dyDescent="0.35">
      <c r="D18" s="20">
        <f>F2</f>
        <v>6.1699999999999998E-2</v>
      </c>
      <c r="F18" s="21">
        <f>F4</f>
        <v>3400</v>
      </c>
    </row>
    <row r="19" spans="3:23" x14ac:dyDescent="0.35">
      <c r="C19" t="s">
        <v>27</v>
      </c>
      <c r="D19" s="12">
        <f>D16*D18</f>
        <v>0</v>
      </c>
      <c r="F19" s="12">
        <f>F16+F18</f>
        <v>3400</v>
      </c>
      <c r="M19" t="s">
        <v>28</v>
      </c>
      <c r="Q19" s="12">
        <f>K16</f>
        <v>150000</v>
      </c>
      <c r="S19" s="22"/>
      <c r="V19" s="12">
        <f>T6</f>
        <v>0</v>
      </c>
      <c r="W19" s="12">
        <f>Q19+T6</f>
        <v>150000</v>
      </c>
    </row>
    <row r="20" spans="3:23" x14ac:dyDescent="0.35">
      <c r="D20" s="3" t="s">
        <v>24</v>
      </c>
    </row>
    <row r="21" spans="3:23" x14ac:dyDescent="0.35">
      <c r="C21" t="s">
        <v>29</v>
      </c>
      <c r="D21" s="23">
        <f>F25</f>
        <v>83.64</v>
      </c>
      <c r="M21" t="s">
        <v>30</v>
      </c>
      <c r="Q21" s="12">
        <f>W12</f>
        <v>0</v>
      </c>
      <c r="S21" s="12">
        <f>W19</f>
        <v>150000</v>
      </c>
      <c r="W21" s="12">
        <f>S21-Q21</f>
        <v>150000</v>
      </c>
    </row>
    <row r="22" spans="3:23" x14ac:dyDescent="0.35">
      <c r="D22" s="12">
        <f>D19-F25</f>
        <v>-83.64</v>
      </c>
    </row>
    <row r="23" spans="3:23" x14ac:dyDescent="0.35">
      <c r="D23" s="2" t="s">
        <v>4</v>
      </c>
      <c r="F23" s="2" t="s">
        <v>4</v>
      </c>
      <c r="K23" s="2" t="s">
        <v>4</v>
      </c>
      <c r="M23" t="s">
        <v>31</v>
      </c>
      <c r="S23" s="12">
        <f>W21</f>
        <v>150000</v>
      </c>
    </row>
    <row r="24" spans="3:23" x14ac:dyDescent="0.35">
      <c r="D24" s="24">
        <f>F7</f>
        <v>0.32</v>
      </c>
      <c r="F24" s="20">
        <f>F5</f>
        <v>2.46E-2</v>
      </c>
      <c r="K24" s="25">
        <f>F3</f>
        <v>1E-4</v>
      </c>
    </row>
    <row r="25" spans="3:23" x14ac:dyDescent="0.35">
      <c r="C25" t="s">
        <v>32</v>
      </c>
      <c r="D25" s="12">
        <f>D22*D24</f>
        <v>-26.764800000000001</v>
      </c>
      <c r="F25" s="12">
        <f>F19*F24</f>
        <v>83.64</v>
      </c>
      <c r="K25" s="12">
        <f>K16*K24</f>
        <v>15</v>
      </c>
      <c r="M25" s="5" t="s">
        <v>33</v>
      </c>
      <c r="N25" s="5"/>
      <c r="O25" s="5"/>
      <c r="P25" s="5"/>
      <c r="Q25" s="5"/>
    </row>
    <row r="26" spans="3:23" x14ac:dyDescent="0.35">
      <c r="M26" t="s">
        <v>34</v>
      </c>
    </row>
    <row r="27" spans="3:23" x14ac:dyDescent="0.35">
      <c r="M27" t="s">
        <v>35</v>
      </c>
    </row>
    <row r="28" spans="3:23" x14ac:dyDescent="0.35">
      <c r="C28" t="s">
        <v>36</v>
      </c>
      <c r="F28" s="8">
        <f>K15+D16</f>
        <v>0</v>
      </c>
      <c r="M28" t="s">
        <v>62</v>
      </c>
      <c r="P28">
        <f>B1</f>
        <v>2023</v>
      </c>
      <c r="Q28" s="12">
        <f>D6</f>
        <v>57000</v>
      </c>
      <c r="S28" t="s">
        <v>63</v>
      </c>
    </row>
    <row r="29" spans="3:23" x14ac:dyDescent="0.35">
      <c r="C29" t="s">
        <v>37</v>
      </c>
      <c r="E29" s="1" t="s">
        <v>24</v>
      </c>
      <c r="F29" s="8">
        <f>F19</f>
        <v>3400</v>
      </c>
      <c r="M29" t="s">
        <v>64</v>
      </c>
      <c r="Q29" s="12">
        <f>Q28*2</f>
        <v>114000</v>
      </c>
    </row>
    <row r="30" spans="3:23" x14ac:dyDescent="0.35">
      <c r="C30" t="s">
        <v>38</v>
      </c>
      <c r="E30" s="1" t="s">
        <v>24</v>
      </c>
      <c r="F30" s="15">
        <f>F6</f>
        <v>57000</v>
      </c>
      <c r="V30" t="s">
        <v>39</v>
      </c>
    </row>
    <row r="31" spans="3:23" x14ac:dyDescent="0.35">
      <c r="E31" s="3"/>
      <c r="F31" s="8">
        <f>(F28-F29)+F30</f>
        <v>53600</v>
      </c>
      <c r="M31" t="s">
        <v>40</v>
      </c>
      <c r="T31" s="12">
        <f>W21</f>
        <v>150000</v>
      </c>
      <c r="U31" s="2" t="s">
        <v>24</v>
      </c>
      <c r="V31" s="22">
        <f>F6</f>
        <v>57000</v>
      </c>
      <c r="W31" s="12">
        <f>T31-V31</f>
        <v>93000</v>
      </c>
    </row>
    <row r="32" spans="3:23" x14ac:dyDescent="0.35">
      <c r="M32" t="s">
        <v>41</v>
      </c>
      <c r="T32" s="12">
        <f>W31</f>
        <v>93000</v>
      </c>
    </row>
    <row r="34" spans="13:24" x14ac:dyDescent="0.35">
      <c r="M34" s="5" t="s">
        <v>42</v>
      </c>
      <c r="N34" s="5"/>
      <c r="O34" s="5"/>
      <c r="P34" s="5"/>
      <c r="Q34" s="5"/>
    </row>
    <row r="35" spans="13:24" x14ac:dyDescent="0.35">
      <c r="M35" t="s">
        <v>43</v>
      </c>
      <c r="T35" s="26">
        <f>T32/T31*100</f>
        <v>62</v>
      </c>
      <c r="U35" s="2" t="s">
        <v>44</v>
      </c>
    </row>
    <row r="36" spans="13:24" x14ac:dyDescent="0.35">
      <c r="M36" t="s">
        <v>45</v>
      </c>
      <c r="T36" s="12">
        <f>T32</f>
        <v>93000</v>
      </c>
    </row>
    <row r="37" spans="13:24" x14ac:dyDescent="0.35">
      <c r="M37" t="s">
        <v>46</v>
      </c>
      <c r="T37" s="12">
        <f>T31</f>
        <v>150000</v>
      </c>
      <c r="V37" s="8"/>
    </row>
    <row r="39" spans="13:24" x14ac:dyDescent="0.35">
      <c r="M39" s="5" t="s">
        <v>47</v>
      </c>
      <c r="N39" s="5"/>
      <c r="O39" s="5"/>
      <c r="P39" s="5"/>
      <c r="Q39" s="5"/>
    </row>
    <row r="40" spans="13:24" x14ac:dyDescent="0.35">
      <c r="M40" t="s">
        <v>48</v>
      </c>
    </row>
    <row r="41" spans="13:24" x14ac:dyDescent="0.35">
      <c r="M41" t="s">
        <v>49</v>
      </c>
    </row>
    <row r="42" spans="13:24" x14ac:dyDescent="0.35">
      <c r="M42" t="s">
        <v>50</v>
      </c>
      <c r="T42" s="12">
        <f>W15</f>
        <v>15</v>
      </c>
      <c r="U42" s="2" t="s">
        <v>4</v>
      </c>
      <c r="V42" s="27">
        <f>T35/100</f>
        <v>0.62</v>
      </c>
      <c r="W42" s="12">
        <f>_xlfn.FLOOR.MATH(T42*V42)</f>
        <v>9</v>
      </c>
      <c r="X42" s="34"/>
    </row>
    <row r="43" spans="13:24" x14ac:dyDescent="0.35">
      <c r="M43" t="s">
        <v>51</v>
      </c>
      <c r="T43" s="12">
        <f>W42</f>
        <v>9</v>
      </c>
      <c r="U43" s="2" t="s">
        <v>4</v>
      </c>
      <c r="V43" s="10">
        <f>F7</f>
        <v>0.32</v>
      </c>
      <c r="W43" s="28">
        <f>_xlfn.FLOOR.MATH(V43*T43)</f>
        <v>2</v>
      </c>
    </row>
    <row r="45" spans="13:24" x14ac:dyDescent="0.35">
      <c r="T45" s="3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box 3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adriaanse</dc:creator>
  <cp:lastModifiedBy>kees adriaanse</cp:lastModifiedBy>
  <dcterms:created xsi:type="dcterms:W3CDTF">2023-03-16T11:05:58Z</dcterms:created>
  <dcterms:modified xsi:type="dcterms:W3CDTF">2023-10-30T15:09:01Z</dcterms:modified>
</cp:coreProperties>
</file>